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Income Statement" sheetId="1" r:id="rId1"/>
    <sheet name="Balance Sheet" sheetId="2" r:id="rId2"/>
  </sheets>
  <definedNames>
    <definedName name="_xlnm.Print_Area" localSheetId="1">'Balance Sheet'!$A$1:$I$55</definedName>
    <definedName name="_xlnm.Print_Area" localSheetId="0">'Income Statement'!$A$1:$O$48</definedName>
  </definedNames>
  <calcPr fullCalcOnLoad="1"/>
</workbook>
</file>

<file path=xl/sharedStrings.xml><?xml version="1.0" encoding="utf-8"?>
<sst xmlns="http://schemas.openxmlformats.org/spreadsheetml/2006/main" count="79" uniqueCount="63">
  <si>
    <t>Income Statement</t>
  </si>
  <si>
    <t>Group</t>
  </si>
  <si>
    <t>3Q 2009</t>
  </si>
  <si>
    <t>3Q 2008</t>
  </si>
  <si>
    <t>Change</t>
  </si>
  <si>
    <t>YTD Sep 2009</t>
  </si>
  <si>
    <t>YTD Sep 2008</t>
  </si>
  <si>
    <t>S$’000</t>
  </si>
  <si>
    <t>%</t>
  </si>
  <si>
    <t>Revenue</t>
  </si>
  <si>
    <t>Cost of sales</t>
  </si>
  <si>
    <t>Gross profit</t>
  </si>
  <si>
    <t>Other operating income</t>
  </si>
  <si>
    <t>Administrative expenses</t>
  </si>
  <si>
    <t>Other operating expenses</t>
  </si>
  <si>
    <t xml:space="preserve">Profit from operations </t>
  </si>
  <si>
    <t>Finance costs</t>
  </si>
  <si>
    <t>Share of results (net of tax) of:</t>
  </si>
  <si>
    <t>- associates</t>
  </si>
  <si>
    <t>- jointly-controlled entities</t>
  </si>
  <si>
    <t>Profit before taxation</t>
  </si>
  <si>
    <t>Taxation</t>
  </si>
  <si>
    <t>Profit for the period</t>
  </si>
  <si>
    <t>Attributable to:</t>
  </si>
  <si>
    <t>Owners of the Company ("PATMI")</t>
  </si>
  <si>
    <t>Minority interests (“MI”)</t>
  </si>
  <si>
    <t xml:space="preserve"> </t>
  </si>
  <si>
    <t>Balance Sheet</t>
  </si>
  <si>
    <t>Company</t>
  </si>
  <si>
    <t>Non-Current Assets</t>
  </si>
  <si>
    <t>Property, Plant &amp; Equipment</t>
  </si>
  <si>
    <t>Intangible Assets</t>
  </si>
  <si>
    <t xml:space="preserve">Investment Properties </t>
  </si>
  <si>
    <t xml:space="preserve">Properties Under Development </t>
  </si>
  <si>
    <t xml:space="preserve">Interests in Associates &amp; </t>
  </si>
  <si>
    <t>Jointly-Controlled Entities</t>
  </si>
  <si>
    <t>Current Assets</t>
  </si>
  <si>
    <t xml:space="preserve">   Trade &amp; Other Receivables</t>
  </si>
  <si>
    <t xml:space="preserve">   Cash &amp; Cash Equivalents</t>
  </si>
  <si>
    <t xml:space="preserve">   Other Current Assets </t>
  </si>
  <si>
    <t>Less: Current Liabilities</t>
  </si>
  <si>
    <t xml:space="preserve">   Trade &amp; Other Payables</t>
  </si>
  <si>
    <t xml:space="preserve">   Short-Term Borrowings</t>
  </si>
  <si>
    <t xml:space="preserve">   Finance Leases</t>
  </si>
  <si>
    <t xml:space="preserve">   Other Current Liabilities</t>
  </si>
  <si>
    <t>Net Current Assets</t>
  </si>
  <si>
    <t>Less: Non-Current Liabilities</t>
  </si>
  <si>
    <t>Long-Term Borrowings</t>
  </si>
  <si>
    <t>Finance Leases</t>
  </si>
  <si>
    <t>Other Non-Current Liabilities</t>
  </si>
  <si>
    <t>Net Assets</t>
  </si>
  <si>
    <t>Representing:</t>
  </si>
  <si>
    <t xml:space="preserve">Revenue Reserves </t>
  </si>
  <si>
    <t>Other Reserves</t>
  </si>
  <si>
    <t xml:space="preserve">Equity attributable to Owners </t>
  </si>
  <si>
    <t>of the Company</t>
  </si>
  <si>
    <t>Minority Interests</t>
  </si>
  <si>
    <t>Total Equity</t>
  </si>
  <si>
    <t>Interests in Subsidiaries</t>
  </si>
  <si>
    <t>Other Non-Current Assets</t>
  </si>
  <si>
    <t xml:space="preserve">   Development Properties 
      for Sale</t>
  </si>
  <si>
    <t>Share Capital</t>
  </si>
  <si>
    <t>NM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</si>
</sst>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i/>
      <vertAlign val="superscript"/>
      <sz val="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44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wrapText="1"/>
    </xf>
    <xf numFmtId="0" fontId="4" fillId="34" borderId="15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horizontal="right" vertical="top" wrapText="1"/>
    </xf>
    <xf numFmtId="0" fontId="44" fillId="34" borderId="17" xfId="0" applyFont="1" applyFill="1" applyBorder="1" applyAlignment="1">
      <alignment horizontal="right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right" vertical="top" wrapText="1"/>
    </xf>
    <xf numFmtId="0" fontId="5" fillId="34" borderId="0" xfId="0" applyFont="1" applyFill="1" applyBorder="1" applyAlignment="1">
      <alignment horizontal="right" wrapText="1"/>
    </xf>
    <xf numFmtId="0" fontId="5" fillId="34" borderId="18" xfId="0" applyFont="1" applyFill="1" applyBorder="1" applyAlignment="1">
      <alignment horizontal="right" wrapText="1"/>
    </xf>
    <xf numFmtId="0" fontId="44" fillId="34" borderId="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right" wrapText="1"/>
    </xf>
    <xf numFmtId="0" fontId="5" fillId="34" borderId="21" xfId="0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right" wrapText="1"/>
    </xf>
    <xf numFmtId="0" fontId="5" fillId="34" borderId="2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16" xfId="0" applyFont="1" applyFill="1" applyBorder="1" applyAlignment="1">
      <alignment horizontal="right" vertical="top" wrapText="1"/>
    </xf>
    <xf numFmtId="0" fontId="4" fillId="33" borderId="17" xfId="0" applyFont="1" applyFill="1" applyBorder="1" applyAlignment="1">
      <alignment horizontal="right" vertical="top" wrapText="1"/>
    </xf>
    <xf numFmtId="164" fontId="4" fillId="33" borderId="17" xfId="0" applyNumberFormat="1" applyFont="1" applyFill="1" applyBorder="1" applyAlignment="1">
      <alignment horizontal="right" vertical="top" wrapText="1"/>
    </xf>
    <xf numFmtId="164" fontId="4" fillId="33" borderId="0" xfId="0" applyNumberFormat="1" applyFont="1" applyFill="1" applyBorder="1" applyAlignment="1">
      <alignment horizontal="right" vertical="top" wrapText="1"/>
    </xf>
    <xf numFmtId="0" fontId="4" fillId="33" borderId="18" xfId="0" applyFont="1" applyFill="1" applyBorder="1" applyAlignment="1">
      <alignment horizontal="right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horizontal="right" vertical="top" wrapText="1"/>
    </xf>
    <xf numFmtId="0" fontId="5" fillId="33" borderId="15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41" fontId="5" fillId="33" borderId="0" xfId="0" applyNumberFormat="1" applyFont="1" applyFill="1" applyBorder="1" applyAlignment="1">
      <alignment wrapText="1"/>
    </xf>
    <xf numFmtId="164" fontId="5" fillId="33" borderId="0" xfId="0" applyNumberFormat="1" applyFont="1" applyFill="1" applyBorder="1" applyAlignment="1">
      <alignment horizontal="right" wrapText="1"/>
    </xf>
    <xf numFmtId="0" fontId="5" fillId="33" borderId="18" xfId="0" applyFont="1" applyFill="1" applyBorder="1" applyAlignment="1">
      <alignment horizontal="center" wrapText="1"/>
    </xf>
    <xf numFmtId="41" fontId="5" fillId="33" borderId="0" xfId="42" applyNumberFormat="1" applyFont="1" applyFill="1" applyBorder="1" applyAlignment="1">
      <alignment wrapText="1"/>
    </xf>
    <xf numFmtId="41" fontId="4" fillId="33" borderId="0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horizontal="right" wrapText="1"/>
    </xf>
    <xf numFmtId="0" fontId="4" fillId="33" borderId="18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41" fontId="4" fillId="33" borderId="0" xfId="42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4" fillId="33" borderId="15" xfId="0" applyFont="1" applyFill="1" applyBorder="1" applyAlignment="1">
      <alignment wrapText="1"/>
    </xf>
    <xf numFmtId="0" fontId="5" fillId="33" borderId="20" xfId="0" applyFont="1" applyFill="1" applyBorder="1" applyAlignment="1">
      <alignment horizontal="center" wrapText="1"/>
    </xf>
    <xf numFmtId="41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right" wrapText="1"/>
    </xf>
    <xf numFmtId="0" fontId="4" fillId="33" borderId="2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1" fontId="4" fillId="33" borderId="10" xfId="42" applyNumberFormat="1" applyFont="1" applyFill="1" applyBorder="1" applyAlignment="1">
      <alignment wrapText="1"/>
    </xf>
    <xf numFmtId="41" fontId="5" fillId="33" borderId="17" xfId="0" applyNumberFormat="1" applyFont="1" applyFill="1" applyBorder="1" applyAlignment="1">
      <alignment wrapText="1"/>
    </xf>
    <xf numFmtId="164" fontId="5" fillId="33" borderId="17" xfId="0" applyNumberFormat="1" applyFont="1" applyFill="1" applyBorder="1" applyAlignment="1">
      <alignment horizontal="right" wrapText="1"/>
    </xf>
    <xf numFmtId="41" fontId="4" fillId="33" borderId="17" xfId="42" applyNumberFormat="1" applyFont="1" applyFill="1" applyBorder="1" applyAlignment="1">
      <alignment wrapText="1"/>
    </xf>
    <xf numFmtId="0" fontId="4" fillId="33" borderId="19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1" fontId="4" fillId="33" borderId="22" xfId="0" applyNumberFormat="1" applyFont="1" applyFill="1" applyBorder="1" applyAlignment="1">
      <alignment wrapText="1"/>
    </xf>
    <xf numFmtId="41" fontId="4" fillId="33" borderId="17" xfId="0" applyNumberFormat="1" applyFont="1" applyFill="1" applyBorder="1" applyAlignment="1">
      <alignment wrapText="1"/>
    </xf>
    <xf numFmtId="164" fontId="4" fillId="33" borderId="17" xfId="0" applyNumberFormat="1" applyFont="1" applyFill="1" applyBorder="1" applyAlignment="1">
      <alignment horizontal="right" wrapText="1"/>
    </xf>
    <xf numFmtId="164" fontId="4" fillId="33" borderId="19" xfId="0" applyNumberFormat="1" applyFont="1" applyFill="1" applyBorder="1" applyAlignment="1">
      <alignment horizontal="right" wrapText="1"/>
    </xf>
    <xf numFmtId="41" fontId="4" fillId="33" borderId="20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right" wrapText="1"/>
    </xf>
    <xf numFmtId="0" fontId="4" fillId="33" borderId="20" xfId="0" applyFont="1" applyFill="1" applyBorder="1" applyAlignment="1">
      <alignment horizontal="right" vertical="top" wrapText="1"/>
    </xf>
    <xf numFmtId="41" fontId="4" fillId="33" borderId="10" xfId="0" applyNumberFormat="1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horizontal="right" vertical="top" wrapText="1"/>
    </xf>
    <xf numFmtId="0" fontId="4" fillId="33" borderId="21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 wrapText="1"/>
    </xf>
    <xf numFmtId="41" fontId="4" fillId="33" borderId="0" xfId="0" applyNumberFormat="1" applyFont="1" applyFill="1" applyBorder="1" applyAlignment="1">
      <alignment vertical="top" wrapText="1"/>
    </xf>
    <xf numFmtId="0" fontId="4" fillId="33" borderId="23" xfId="0" applyFont="1" applyFill="1" applyBorder="1" applyAlignment="1">
      <alignment horizontal="right" vertical="top" wrapText="1"/>
    </xf>
    <xf numFmtId="41" fontId="4" fillId="33" borderId="24" xfId="42" applyNumberFormat="1" applyFont="1" applyFill="1" applyBorder="1" applyAlignment="1">
      <alignment wrapText="1"/>
    </xf>
    <xf numFmtId="164" fontId="4" fillId="33" borderId="24" xfId="0" applyNumberFormat="1" applyFont="1" applyFill="1" applyBorder="1" applyAlignment="1">
      <alignment horizontal="right" wrapText="1"/>
    </xf>
    <xf numFmtId="0" fontId="4" fillId="33" borderId="25" xfId="0" applyFont="1" applyFill="1" applyBorder="1" applyAlignment="1">
      <alignment horizontal="right" vertical="top" wrapText="1"/>
    </xf>
    <xf numFmtId="0" fontId="4" fillId="33" borderId="24" xfId="0" applyFont="1" applyFill="1" applyBorder="1" applyAlignment="1">
      <alignment horizontal="right" vertical="top" wrapText="1"/>
    </xf>
    <xf numFmtId="0" fontId="4" fillId="33" borderId="25" xfId="0" applyFont="1" applyFill="1" applyBorder="1" applyAlignment="1">
      <alignment horizontal="center" wrapText="1"/>
    </xf>
    <xf numFmtId="41" fontId="4" fillId="33" borderId="0" xfId="0" applyNumberFormat="1" applyFont="1" applyFill="1" applyBorder="1" applyAlignment="1">
      <alignment horizontal="right" vertical="top" wrapText="1"/>
    </xf>
    <xf numFmtId="0" fontId="4" fillId="33" borderId="26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16" xfId="0" applyFont="1" applyFill="1" applyBorder="1" applyAlignment="1">
      <alignment horizontal="right" vertical="top" wrapText="1"/>
    </xf>
    <xf numFmtId="0" fontId="5" fillId="33" borderId="18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41" fontId="4" fillId="33" borderId="18" xfId="0" applyNumberFormat="1" applyFont="1" applyFill="1" applyBorder="1" applyAlignment="1">
      <alignment horizontal="right" vertical="top" wrapText="1"/>
    </xf>
    <xf numFmtId="41" fontId="4" fillId="33" borderId="10" xfId="0" applyNumberFormat="1" applyFont="1" applyFill="1" applyBorder="1" applyAlignment="1">
      <alignment horizontal="right" vertical="top" wrapText="1"/>
    </xf>
    <xf numFmtId="41" fontId="4" fillId="33" borderId="21" xfId="0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horizontal="right" vertical="center" wrapText="1"/>
    </xf>
    <xf numFmtId="41" fontId="4" fillId="33" borderId="24" xfId="42" applyNumberFormat="1" applyFont="1" applyFill="1" applyBorder="1" applyAlignment="1">
      <alignment vertical="center" wrapText="1"/>
    </xf>
    <xf numFmtId="164" fontId="4" fillId="33" borderId="28" xfId="0" applyNumberFormat="1" applyFont="1" applyFill="1" applyBorder="1" applyAlignment="1">
      <alignment horizontal="right" vertical="center" wrapText="1"/>
    </xf>
    <xf numFmtId="164" fontId="4" fillId="33" borderId="24" xfId="0" applyNumberFormat="1" applyFont="1" applyFill="1" applyBorder="1" applyAlignment="1">
      <alignment horizontal="right" vertical="center" wrapText="1"/>
    </xf>
    <xf numFmtId="41" fontId="4" fillId="33" borderId="25" xfId="0" applyNumberFormat="1" applyFont="1" applyFill="1" applyBorder="1" applyAlignment="1">
      <alignment horizontal="right" vertical="center" wrapText="1"/>
    </xf>
    <xf numFmtId="41" fontId="4" fillId="33" borderId="24" xfId="0" applyNumberFormat="1" applyFont="1" applyFill="1" applyBorder="1" applyAlignment="1">
      <alignment horizontal="right" vertical="center" wrapText="1"/>
    </xf>
    <xf numFmtId="164" fontId="4" fillId="33" borderId="0" xfId="0" applyNumberFormat="1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" fillId="33" borderId="2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33" borderId="20" xfId="0" applyFont="1" applyFill="1" applyBorder="1" applyAlignment="1">
      <alignment horizontal="right" vertical="top" wrapText="1"/>
    </xf>
    <xf numFmtId="0" fontId="6" fillId="33" borderId="21" xfId="0" applyFont="1" applyFill="1" applyBorder="1" applyAlignment="1">
      <alignment horizontal="right" vertical="top" wrapText="1"/>
    </xf>
    <xf numFmtId="165" fontId="6" fillId="33" borderId="10" xfId="42" applyNumberFormat="1" applyFont="1" applyFill="1" applyBorder="1" applyAlignment="1">
      <alignment horizontal="right" vertical="top" wrapText="1"/>
    </xf>
    <xf numFmtId="165" fontId="6" fillId="33" borderId="10" xfId="42" applyNumberFormat="1" applyFont="1" applyFill="1" applyBorder="1" applyAlignment="1">
      <alignment vertical="top" wrapText="1"/>
    </xf>
    <xf numFmtId="166" fontId="6" fillId="33" borderId="30" xfId="42" applyNumberFormat="1" applyFont="1" applyFill="1" applyBorder="1" applyAlignment="1">
      <alignment horizontal="right" vertical="top" wrapText="1"/>
    </xf>
    <xf numFmtId="0" fontId="6" fillId="33" borderId="31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41" fontId="0" fillId="33" borderId="0" xfId="0" applyNumberFormat="1" applyFill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14" fontId="5" fillId="34" borderId="16" xfId="0" applyNumberFormat="1" applyFont="1" applyFill="1" applyBorder="1" applyAlignment="1">
      <alignment horizontal="center" wrapText="1"/>
    </xf>
    <xf numFmtId="14" fontId="5" fillId="34" borderId="0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167" fontId="5" fillId="33" borderId="18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wrapText="1"/>
    </xf>
    <xf numFmtId="167" fontId="4" fillId="33" borderId="18" xfId="0" applyNumberFormat="1" applyFont="1" applyFill="1" applyBorder="1" applyAlignment="1">
      <alignment vertical="top" wrapText="1"/>
    </xf>
    <xf numFmtId="167" fontId="4" fillId="33" borderId="18" xfId="0" applyNumberFormat="1" applyFont="1" applyFill="1" applyBorder="1" applyAlignment="1">
      <alignment horizontal="center" vertical="top" wrapText="1"/>
    </xf>
    <xf numFmtId="165" fontId="4" fillId="33" borderId="16" xfId="42" applyNumberFormat="1" applyFont="1" applyFill="1" applyBorder="1" applyAlignment="1">
      <alignment horizontal="right" wrapText="1"/>
    </xf>
    <xf numFmtId="165" fontId="4" fillId="33" borderId="0" xfId="42" applyNumberFormat="1" applyFont="1" applyFill="1" applyBorder="1" applyAlignment="1">
      <alignment horizontal="right" wrapText="1"/>
    </xf>
    <xf numFmtId="167" fontId="4" fillId="33" borderId="18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horizontal="left" wrapText="1" indent="1"/>
    </xf>
    <xf numFmtId="165" fontId="5" fillId="33" borderId="12" xfId="42" applyNumberFormat="1" applyFont="1" applyFill="1" applyBorder="1" applyAlignment="1">
      <alignment horizontal="right" wrapText="1"/>
    </xf>
    <xf numFmtId="165" fontId="5" fillId="33" borderId="13" xfId="42" applyNumberFormat="1" applyFont="1" applyFill="1" applyBorder="1" applyAlignment="1">
      <alignment horizontal="right" wrapText="1"/>
    </xf>
    <xf numFmtId="167" fontId="5" fillId="33" borderId="14" xfId="0" applyNumberFormat="1" applyFont="1" applyFill="1" applyBorder="1" applyAlignment="1">
      <alignment wrapText="1"/>
    </xf>
    <xf numFmtId="167" fontId="4" fillId="33" borderId="18" xfId="42" applyNumberFormat="1" applyFont="1" applyFill="1" applyBorder="1" applyAlignment="1">
      <alignment wrapText="1"/>
    </xf>
    <xf numFmtId="167" fontId="4" fillId="33" borderId="18" xfId="42" applyNumberFormat="1" applyFont="1" applyFill="1" applyBorder="1" applyAlignment="1">
      <alignment horizontal="center" wrapText="1"/>
    </xf>
    <xf numFmtId="0" fontId="5" fillId="33" borderId="16" xfId="0" applyFont="1" applyFill="1" applyBorder="1" applyAlignment="1">
      <alignment wrapText="1"/>
    </xf>
    <xf numFmtId="165" fontId="5" fillId="33" borderId="16" xfId="42" applyNumberFormat="1" applyFont="1" applyFill="1" applyBorder="1" applyAlignment="1">
      <alignment horizontal="right" wrapText="1"/>
    </xf>
    <xf numFmtId="165" fontId="5" fillId="33" borderId="0" xfId="42" applyNumberFormat="1" applyFont="1" applyFill="1" applyBorder="1" applyAlignment="1">
      <alignment horizontal="right" wrapText="1"/>
    </xf>
    <xf numFmtId="167" fontId="5" fillId="33" borderId="18" xfId="42" applyNumberFormat="1" applyFont="1" applyFill="1" applyBorder="1" applyAlignment="1">
      <alignment wrapText="1"/>
    </xf>
    <xf numFmtId="167" fontId="5" fillId="33" borderId="18" xfId="42" applyNumberFormat="1" applyFont="1" applyFill="1" applyBorder="1" applyAlignment="1">
      <alignment horizontal="center" wrapText="1"/>
    </xf>
    <xf numFmtId="0" fontId="7" fillId="33" borderId="16" xfId="0" applyFont="1" applyFill="1" applyBorder="1" applyAlignment="1">
      <alignment wrapText="1"/>
    </xf>
    <xf numFmtId="165" fontId="7" fillId="33" borderId="16" xfId="42" applyNumberFormat="1" applyFont="1" applyFill="1" applyBorder="1" applyAlignment="1">
      <alignment horizontal="right" wrapText="1"/>
    </xf>
    <xf numFmtId="165" fontId="7" fillId="33" borderId="0" xfId="42" applyNumberFormat="1" applyFont="1" applyFill="1" applyBorder="1" applyAlignment="1">
      <alignment horizontal="right" wrapText="1"/>
    </xf>
    <xf numFmtId="167" fontId="7" fillId="33" borderId="18" xfId="0" applyNumberFormat="1" applyFont="1" applyFill="1" applyBorder="1" applyAlignment="1">
      <alignment wrapText="1"/>
    </xf>
    <xf numFmtId="165" fontId="5" fillId="33" borderId="20" xfId="42" applyNumberFormat="1" applyFont="1" applyFill="1" applyBorder="1" applyAlignment="1">
      <alignment horizontal="right" wrapText="1"/>
    </xf>
    <xf numFmtId="165" fontId="5" fillId="33" borderId="10" xfId="42" applyNumberFormat="1" applyFont="1" applyFill="1" applyBorder="1" applyAlignment="1">
      <alignment horizontal="right" wrapText="1"/>
    </xf>
    <xf numFmtId="167" fontId="5" fillId="33" borderId="21" xfId="0" applyNumberFormat="1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165" fontId="5" fillId="33" borderId="23" xfId="42" applyNumberFormat="1" applyFont="1" applyFill="1" applyBorder="1" applyAlignment="1">
      <alignment horizontal="right" wrapText="1"/>
    </xf>
    <xf numFmtId="165" fontId="5" fillId="33" borderId="24" xfId="42" applyNumberFormat="1" applyFont="1" applyFill="1" applyBorder="1" applyAlignment="1">
      <alignment horizontal="right" wrapText="1"/>
    </xf>
    <xf numFmtId="167" fontId="5" fillId="33" borderId="25" xfId="0" applyNumberFormat="1" applyFont="1" applyFill="1" applyBorder="1" applyAlignment="1">
      <alignment wrapText="1"/>
    </xf>
    <xf numFmtId="165" fontId="4" fillId="33" borderId="20" xfId="42" applyNumberFormat="1" applyFont="1" applyFill="1" applyBorder="1" applyAlignment="1">
      <alignment horizontal="right" wrapText="1"/>
    </xf>
    <xf numFmtId="165" fontId="4" fillId="33" borderId="10" xfId="42" applyNumberFormat="1" applyFont="1" applyFill="1" applyBorder="1" applyAlignment="1">
      <alignment horizontal="right" wrapText="1"/>
    </xf>
    <xf numFmtId="167" fontId="4" fillId="33" borderId="21" xfId="0" applyNumberFormat="1" applyFont="1" applyFill="1" applyBorder="1" applyAlignment="1">
      <alignment wrapText="1"/>
    </xf>
    <xf numFmtId="167" fontId="4" fillId="33" borderId="19" xfId="0" applyNumberFormat="1" applyFont="1" applyFill="1" applyBorder="1" applyAlignment="1">
      <alignment wrapText="1"/>
    </xf>
    <xf numFmtId="165" fontId="5" fillId="33" borderId="27" xfId="42" applyNumberFormat="1" applyFont="1" applyFill="1" applyBorder="1" applyAlignment="1">
      <alignment horizontal="right" wrapText="1"/>
    </xf>
    <xf numFmtId="165" fontId="5" fillId="33" borderId="28" xfId="42" applyNumberFormat="1" applyFont="1" applyFill="1" applyBorder="1" applyAlignment="1">
      <alignment horizontal="right" wrapText="1"/>
    </xf>
    <xf numFmtId="167" fontId="5" fillId="33" borderId="32" xfId="0" applyNumberFormat="1" applyFont="1" applyFill="1" applyBorder="1" applyAlignment="1">
      <alignment wrapText="1"/>
    </xf>
    <xf numFmtId="0" fontId="4" fillId="33" borderId="20" xfId="0" applyFont="1" applyFill="1" applyBorder="1" applyAlignment="1">
      <alignment horizontal="justify" vertical="top" wrapText="1"/>
    </xf>
    <xf numFmtId="165" fontId="4" fillId="33" borderId="20" xfId="42" applyNumberFormat="1" applyFont="1" applyFill="1" applyBorder="1" applyAlignment="1">
      <alignment vertical="top" wrapText="1"/>
    </xf>
    <xf numFmtId="165" fontId="4" fillId="33" borderId="10" xfId="42" applyNumberFormat="1" applyFont="1" applyFill="1" applyBorder="1" applyAlignment="1">
      <alignment vertical="top" wrapText="1"/>
    </xf>
    <xf numFmtId="166" fontId="4" fillId="33" borderId="10" xfId="42" applyNumberFormat="1" applyFont="1" applyFill="1" applyBorder="1" applyAlignment="1">
      <alignment horizontal="center" vertical="top" wrapText="1"/>
    </xf>
    <xf numFmtId="166" fontId="4" fillId="33" borderId="21" xfId="42" applyNumberFormat="1" applyFont="1" applyFill="1" applyBorder="1" applyAlignment="1">
      <alignment horizontal="center" vertical="top" wrapText="1"/>
    </xf>
    <xf numFmtId="167" fontId="4" fillId="33" borderId="0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5" fillId="34" borderId="13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2"/>
  <sheetViews>
    <sheetView tabSelected="1" zoomScalePageLayoutView="0" workbookViewId="0" topLeftCell="A1">
      <selection activeCell="B2" sqref="B2:K2"/>
    </sheetView>
  </sheetViews>
  <sheetFormatPr defaultColWidth="9.140625" defaultRowHeight="12.75"/>
  <cols>
    <col min="1" max="1" width="2.28125" style="3" customWidth="1"/>
    <col min="2" max="2" width="24.140625" style="3" customWidth="1"/>
    <col min="3" max="3" width="4.7109375" style="3" bestFit="1" customWidth="1"/>
    <col min="4" max="4" width="1.1484375" style="3" customWidth="1"/>
    <col min="5" max="5" width="10.57421875" style="3" customWidth="1"/>
    <col min="6" max="6" width="10.140625" style="3" customWidth="1"/>
    <col min="7" max="7" width="6.8515625" style="3" customWidth="1"/>
    <col min="8" max="8" width="1.1484375" style="3" customWidth="1"/>
    <col min="9" max="9" width="1.7109375" style="3" customWidth="1"/>
    <col min="10" max="10" width="1.7109375" style="114" customWidth="1"/>
    <col min="11" max="11" width="10.57421875" style="5" bestFit="1" customWidth="1"/>
    <col min="12" max="12" width="11.00390625" style="1" customWidth="1"/>
    <col min="13" max="13" width="7.140625" style="2" customWidth="1"/>
    <col min="14" max="14" width="1.1484375" style="2" customWidth="1"/>
    <col min="15" max="15" width="1.1484375" style="3" customWidth="1"/>
    <col min="16" max="16384" width="9.140625" style="3" customWidth="1"/>
  </cols>
  <sheetData>
    <row r="2" spans="2:11" ht="15">
      <c r="B2" s="168" t="s">
        <v>0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9:10" ht="12.75">
      <c r="I3" s="4"/>
      <c r="J3" s="4"/>
    </row>
    <row r="4" spans="2:15" ht="12.75">
      <c r="B4" s="6"/>
      <c r="C4" s="7"/>
      <c r="D4" s="8"/>
      <c r="E4" s="170" t="s">
        <v>1</v>
      </c>
      <c r="F4" s="170"/>
      <c r="G4" s="170"/>
      <c r="H4" s="170"/>
      <c r="I4" s="170"/>
      <c r="J4" s="170"/>
      <c r="K4" s="170"/>
      <c r="L4" s="170"/>
      <c r="M4" s="170"/>
      <c r="N4" s="9"/>
      <c r="O4" s="10"/>
    </row>
    <row r="5" spans="2:15" ht="1.5" customHeight="1">
      <c r="B5" s="11"/>
      <c r="C5" s="12"/>
      <c r="D5" s="13"/>
      <c r="E5" s="14"/>
      <c r="F5" s="14"/>
      <c r="G5" s="14"/>
      <c r="H5" s="12"/>
      <c r="I5" s="15"/>
      <c r="J5" s="12"/>
      <c r="K5" s="16"/>
      <c r="L5" s="17"/>
      <c r="M5" s="18"/>
      <c r="N5" s="19"/>
      <c r="O5" s="20"/>
    </row>
    <row r="6" spans="2:15" ht="24">
      <c r="B6" s="171"/>
      <c r="C6" s="12"/>
      <c r="D6" s="13"/>
      <c r="E6" s="21" t="s">
        <v>2</v>
      </c>
      <c r="F6" s="21" t="s">
        <v>3</v>
      </c>
      <c r="G6" s="22" t="s">
        <v>4</v>
      </c>
      <c r="H6" s="23"/>
      <c r="I6" s="24"/>
      <c r="J6" s="12"/>
      <c r="K6" s="12" t="s">
        <v>5</v>
      </c>
      <c r="L6" s="12" t="s">
        <v>6</v>
      </c>
      <c r="M6" s="22" t="s">
        <v>4</v>
      </c>
      <c r="N6" s="25"/>
      <c r="O6" s="15"/>
    </row>
    <row r="7" spans="2:15" ht="12.75">
      <c r="B7" s="172"/>
      <c r="C7" s="26"/>
      <c r="D7" s="27"/>
      <c r="E7" s="26" t="s">
        <v>7</v>
      </c>
      <c r="F7" s="26" t="s">
        <v>7</v>
      </c>
      <c r="G7" s="26" t="s">
        <v>8</v>
      </c>
      <c r="H7" s="28"/>
      <c r="I7" s="29"/>
      <c r="J7" s="26"/>
      <c r="K7" s="26" t="s">
        <v>7</v>
      </c>
      <c r="L7" s="26" t="s">
        <v>7</v>
      </c>
      <c r="M7" s="26" t="s">
        <v>8</v>
      </c>
      <c r="N7" s="30"/>
      <c r="O7" s="31"/>
    </row>
    <row r="8" spans="2:15" ht="12.75">
      <c r="B8" s="32"/>
      <c r="C8" s="33"/>
      <c r="D8" s="34"/>
      <c r="E8" s="35"/>
      <c r="F8" s="35"/>
      <c r="G8" s="36"/>
      <c r="H8" s="37"/>
      <c r="I8" s="38"/>
      <c r="J8" s="33"/>
      <c r="K8" s="39"/>
      <c r="L8" s="40"/>
      <c r="M8" s="35"/>
      <c r="N8" s="35"/>
      <c r="O8" s="41"/>
    </row>
    <row r="9" spans="2:15" ht="12.75">
      <c r="B9" s="42" t="s">
        <v>9</v>
      </c>
      <c r="C9" s="43"/>
      <c r="D9" s="44"/>
      <c r="E9" s="45">
        <v>1046174</v>
      </c>
      <c r="F9" s="45">
        <v>597165</v>
      </c>
      <c r="G9" s="46">
        <f>(E9-F9)/F9*100</f>
        <v>75.1901065869567</v>
      </c>
      <c r="H9" s="46"/>
      <c r="I9" s="47"/>
      <c r="J9" s="43"/>
      <c r="K9" s="45">
        <v>2124327</v>
      </c>
      <c r="L9" s="48">
        <v>2048577</v>
      </c>
      <c r="M9" s="46">
        <f>(K9-L9)/L9*100</f>
        <v>3.6976886882943623</v>
      </c>
      <c r="N9" s="46"/>
      <c r="O9" s="47"/>
    </row>
    <row r="10" spans="2:17" ht="12.75">
      <c r="B10" s="42"/>
      <c r="C10" s="43"/>
      <c r="D10" s="44"/>
      <c r="E10" s="49"/>
      <c r="F10" s="49"/>
      <c r="G10" s="50"/>
      <c r="H10" s="50"/>
      <c r="I10" s="51"/>
      <c r="J10" s="52"/>
      <c r="K10" s="49"/>
      <c r="L10" s="53"/>
      <c r="M10" s="50"/>
      <c r="N10" s="50"/>
      <c r="O10" s="47"/>
      <c r="Q10" s="54"/>
    </row>
    <row r="11" spans="2:15" ht="12.75">
      <c r="B11" s="55" t="s">
        <v>10</v>
      </c>
      <c r="C11" s="43"/>
      <c r="D11" s="56"/>
      <c r="E11" s="57">
        <v>-651438</v>
      </c>
      <c r="F11" s="57">
        <v>-336377</v>
      </c>
      <c r="G11" s="58">
        <f>(E11-F11)/F11*100</f>
        <v>93.66306257562199</v>
      </c>
      <c r="H11" s="58"/>
      <c r="I11" s="59"/>
      <c r="J11" s="60"/>
      <c r="K11" s="57">
        <v>-1411977</v>
      </c>
      <c r="L11" s="61">
        <v>-1255983</v>
      </c>
      <c r="M11" s="58">
        <f>(K11-L11)/L11*100</f>
        <v>12.420072564676431</v>
      </c>
      <c r="N11" s="58"/>
      <c r="O11" s="59"/>
    </row>
    <row r="12" spans="2:15" ht="12.75">
      <c r="B12" s="55"/>
      <c r="C12" s="43"/>
      <c r="D12" s="44"/>
      <c r="E12" s="62"/>
      <c r="F12" s="62"/>
      <c r="G12" s="63"/>
      <c r="H12" s="46"/>
      <c r="I12" s="47"/>
      <c r="J12" s="43"/>
      <c r="K12" s="62"/>
      <c r="L12" s="64"/>
      <c r="M12" s="63"/>
      <c r="N12" s="63"/>
      <c r="O12" s="65"/>
    </row>
    <row r="13" spans="2:15" ht="12.75">
      <c r="B13" s="55" t="s">
        <v>11</v>
      </c>
      <c r="C13" s="43"/>
      <c r="D13" s="44"/>
      <c r="E13" s="53">
        <f>E9+E11+R13</f>
        <v>394736</v>
      </c>
      <c r="F13" s="53">
        <f>F9+F11</f>
        <v>260788</v>
      </c>
      <c r="G13" s="50">
        <f>(E13-F13)/F13*100</f>
        <v>51.362792766538334</v>
      </c>
      <c r="H13" s="50"/>
      <c r="I13" s="47"/>
      <c r="J13" s="43"/>
      <c r="K13" s="53">
        <f>K9+K11</f>
        <v>712350</v>
      </c>
      <c r="L13" s="53">
        <f>L9+L11</f>
        <v>792594</v>
      </c>
      <c r="M13" s="50">
        <f>(K13-L13)/L13*100</f>
        <v>-10.124225013058389</v>
      </c>
      <c r="N13" s="50"/>
      <c r="O13" s="51"/>
    </row>
    <row r="14" spans="2:15" ht="12.75">
      <c r="B14" s="42"/>
      <c r="C14" s="43"/>
      <c r="D14" s="44"/>
      <c r="E14" s="45"/>
      <c r="F14" s="45"/>
      <c r="G14" s="46"/>
      <c r="H14" s="46"/>
      <c r="I14" s="47"/>
      <c r="J14" s="43"/>
      <c r="K14" s="45"/>
      <c r="L14" s="48"/>
      <c r="M14" s="46"/>
      <c r="N14" s="46"/>
      <c r="O14" s="47"/>
    </row>
    <row r="15" spans="2:15" ht="12.75">
      <c r="B15" s="55" t="s">
        <v>12</v>
      </c>
      <c r="C15" s="43"/>
      <c r="D15" s="44"/>
      <c r="E15" s="49">
        <v>115107</v>
      </c>
      <c r="F15" s="49">
        <v>549403</v>
      </c>
      <c r="G15" s="50">
        <f>(E15-F15)/F15*100</f>
        <v>-79.04871287561225</v>
      </c>
      <c r="H15" s="50"/>
      <c r="I15" s="51"/>
      <c r="J15" s="52"/>
      <c r="K15" s="49">
        <v>221858</v>
      </c>
      <c r="L15" s="53">
        <v>1232538</v>
      </c>
      <c r="M15" s="50">
        <f>(K15-L15)/L15*100</f>
        <v>-81.99990588525465</v>
      </c>
      <c r="N15" s="50"/>
      <c r="O15" s="51"/>
    </row>
    <row r="16" spans="2:15" ht="12.75">
      <c r="B16" s="42"/>
      <c r="C16" s="43"/>
      <c r="D16" s="44"/>
      <c r="E16" s="49"/>
      <c r="F16" s="49"/>
      <c r="G16" s="50"/>
      <c r="H16" s="50"/>
      <c r="I16" s="51"/>
      <c r="J16" s="52"/>
      <c r="K16" s="49"/>
      <c r="L16" s="53"/>
      <c r="M16" s="50"/>
      <c r="N16" s="50"/>
      <c r="O16" s="47"/>
    </row>
    <row r="17" spans="2:15" ht="12.75">
      <c r="B17" s="55" t="s">
        <v>13</v>
      </c>
      <c r="C17" s="43"/>
      <c r="D17" s="44"/>
      <c r="E17" s="49">
        <v>-93496</v>
      </c>
      <c r="F17" s="49">
        <v>-141687</v>
      </c>
      <c r="G17" s="50">
        <f>(E17-F17)/F17*100</f>
        <v>-34.01229470593633</v>
      </c>
      <c r="H17" s="50"/>
      <c r="I17" s="51"/>
      <c r="J17" s="52"/>
      <c r="K17" s="49">
        <v>-269546</v>
      </c>
      <c r="L17" s="53">
        <v>-379846</v>
      </c>
      <c r="M17" s="50">
        <f>(K17-L17)/L17*100</f>
        <v>-29.03808385503599</v>
      </c>
      <c r="N17" s="50"/>
      <c r="O17" s="51"/>
    </row>
    <row r="18" spans="2:15" ht="12.75">
      <c r="B18" s="42"/>
      <c r="C18" s="43"/>
      <c r="D18" s="44"/>
      <c r="E18" s="49"/>
      <c r="F18" s="49"/>
      <c r="G18" s="50"/>
      <c r="H18" s="50"/>
      <c r="I18" s="51"/>
      <c r="J18" s="52"/>
      <c r="K18" s="49"/>
      <c r="L18" s="53"/>
      <c r="M18" s="50"/>
      <c r="N18" s="50"/>
      <c r="O18" s="47"/>
    </row>
    <row r="19" spans="2:17" ht="12.75">
      <c r="B19" s="55" t="s">
        <v>14</v>
      </c>
      <c r="C19" s="43"/>
      <c r="D19" s="56"/>
      <c r="E19" s="57">
        <v>-12083</v>
      </c>
      <c r="F19" s="57">
        <v>-52055</v>
      </c>
      <c r="G19" s="58">
        <f>(E19-F19)/F19*100</f>
        <v>-76.78801267889732</v>
      </c>
      <c r="H19" s="58"/>
      <c r="I19" s="59"/>
      <c r="J19" s="60"/>
      <c r="K19" s="57">
        <v>-287863</v>
      </c>
      <c r="L19" s="61">
        <v>-70637</v>
      </c>
      <c r="M19" s="58">
        <f>(K19-L19)/L19*100</f>
        <v>307.5243852371986</v>
      </c>
      <c r="N19" s="58"/>
      <c r="O19" s="59"/>
      <c r="Q19" s="66"/>
    </row>
    <row r="20" spans="2:15" ht="12.75">
      <c r="B20" s="42"/>
      <c r="C20" s="43"/>
      <c r="D20" s="44"/>
      <c r="E20" s="62"/>
      <c r="F20" s="62"/>
      <c r="G20" s="63"/>
      <c r="H20" s="46"/>
      <c r="I20" s="47"/>
      <c r="J20" s="43"/>
      <c r="K20" s="62"/>
      <c r="L20" s="48"/>
      <c r="M20" s="63"/>
      <c r="N20" s="46"/>
      <c r="O20" s="47"/>
    </row>
    <row r="21" spans="2:15" ht="12.75">
      <c r="B21" s="42" t="s">
        <v>15</v>
      </c>
      <c r="C21" s="43"/>
      <c r="D21" s="44"/>
      <c r="E21" s="53">
        <f>E13+E15+E17+E19-R21</f>
        <v>404264</v>
      </c>
      <c r="F21" s="53">
        <f>F13+F15+F17+F19</f>
        <v>616449</v>
      </c>
      <c r="G21" s="50">
        <f>(E21-F21)/F21*100</f>
        <v>-34.420527894440575</v>
      </c>
      <c r="H21" s="50"/>
      <c r="I21" s="51"/>
      <c r="J21" s="52"/>
      <c r="K21" s="53">
        <f>K13+K15+K17+K19+R21</f>
        <v>376799</v>
      </c>
      <c r="L21" s="53">
        <f>L13+L15+L17+L19</f>
        <v>1574649</v>
      </c>
      <c r="M21" s="50">
        <f>(K21-L21)/L21*100</f>
        <v>-76.07092120212187</v>
      </c>
      <c r="N21" s="46"/>
      <c r="O21" s="47"/>
    </row>
    <row r="22" spans="2:15" ht="12.75">
      <c r="B22" s="55"/>
      <c r="C22" s="43"/>
      <c r="D22" s="44"/>
      <c r="E22" s="45"/>
      <c r="F22" s="45"/>
      <c r="G22" s="46"/>
      <c r="H22" s="46"/>
      <c r="I22" s="47"/>
      <c r="J22" s="43"/>
      <c r="K22" s="45"/>
      <c r="L22" s="53"/>
      <c r="M22" s="46"/>
      <c r="N22" s="46"/>
      <c r="O22" s="51"/>
    </row>
    <row r="23" spans="2:15" ht="12.75">
      <c r="B23" s="55" t="s">
        <v>16</v>
      </c>
      <c r="C23" s="43"/>
      <c r="D23" s="44"/>
      <c r="E23" s="49">
        <v>-119846</v>
      </c>
      <c r="F23" s="49">
        <v>-136065</v>
      </c>
      <c r="G23" s="50">
        <f>(E23-F23)/F23*100</f>
        <v>-11.920038217028626</v>
      </c>
      <c r="H23" s="50"/>
      <c r="I23" s="51"/>
      <c r="J23" s="52"/>
      <c r="K23" s="49">
        <v>-321117</v>
      </c>
      <c r="L23" s="53">
        <v>-406556</v>
      </c>
      <c r="M23" s="50">
        <f>(K23-L23)/L23*100</f>
        <v>-21.015309084111415</v>
      </c>
      <c r="N23" s="50"/>
      <c r="O23" s="51"/>
    </row>
    <row r="24" spans="2:15" ht="12.75">
      <c r="B24" s="55"/>
      <c r="C24" s="43"/>
      <c r="D24" s="44"/>
      <c r="E24" s="49"/>
      <c r="F24" s="49"/>
      <c r="G24" s="50"/>
      <c r="H24" s="50"/>
      <c r="I24" s="51"/>
      <c r="J24" s="52"/>
      <c r="K24" s="49"/>
      <c r="L24" s="53"/>
      <c r="M24" s="50"/>
      <c r="N24" s="50"/>
      <c r="O24" s="51"/>
    </row>
    <row r="25" spans="2:15" ht="24">
      <c r="B25" s="55" t="s">
        <v>17</v>
      </c>
      <c r="C25" s="43"/>
      <c r="D25" s="44"/>
      <c r="E25" s="49"/>
      <c r="F25" s="49"/>
      <c r="G25" s="50"/>
      <c r="H25" s="50"/>
      <c r="I25" s="51"/>
      <c r="J25" s="52"/>
      <c r="K25" s="49"/>
      <c r="L25" s="53"/>
      <c r="M25" s="50"/>
      <c r="N25" s="50"/>
      <c r="O25" s="51"/>
    </row>
    <row r="26" spans="2:15" ht="12.75">
      <c r="B26" s="55" t="s">
        <v>18</v>
      </c>
      <c r="C26" s="43"/>
      <c r="D26" s="44"/>
      <c r="E26" s="67">
        <v>33821</v>
      </c>
      <c r="F26" s="68">
        <v>43942</v>
      </c>
      <c r="G26" s="69">
        <f>(E26-F26)/F26*100</f>
        <v>-23.03263392653953</v>
      </c>
      <c r="H26" s="70"/>
      <c r="I26" s="51"/>
      <c r="J26" s="52"/>
      <c r="K26" s="67">
        <v>-204785</v>
      </c>
      <c r="L26" s="64">
        <v>360704</v>
      </c>
      <c r="M26" s="69" t="s">
        <v>62</v>
      </c>
      <c r="N26" s="70"/>
      <c r="O26" s="51"/>
    </row>
    <row r="27" spans="2:15" ht="12.75">
      <c r="B27" s="55" t="s">
        <v>19</v>
      </c>
      <c r="C27" s="43"/>
      <c r="D27" s="44"/>
      <c r="E27" s="71">
        <v>12513.796999999962</v>
      </c>
      <c r="F27" s="57">
        <v>31472</v>
      </c>
      <c r="G27" s="58">
        <f>(E27-F27)/F27*100</f>
        <v>-60.23831659888167</v>
      </c>
      <c r="H27" s="72"/>
      <c r="I27" s="51"/>
      <c r="J27" s="52"/>
      <c r="K27" s="71">
        <v>318786</v>
      </c>
      <c r="L27" s="61">
        <v>43089</v>
      </c>
      <c r="M27" s="58">
        <f>(K27-L27)/L27*100</f>
        <v>639.8315115226624</v>
      </c>
      <c r="N27" s="72"/>
      <c r="O27" s="51"/>
    </row>
    <row r="28" spans="2:15" ht="12.75" customHeight="1">
      <c r="B28" s="55"/>
      <c r="C28" s="43"/>
      <c r="D28" s="44"/>
      <c r="E28" s="53">
        <f>E26+E27+R13</f>
        <v>46334.79699999996</v>
      </c>
      <c r="F28" s="53">
        <f>F26+F27</f>
        <v>75414</v>
      </c>
      <c r="G28" s="50">
        <f>(E28-F28)/F28*100</f>
        <v>-38.55942265361874</v>
      </c>
      <c r="H28" s="50"/>
      <c r="I28" s="51"/>
      <c r="J28" s="52"/>
      <c r="K28" s="53">
        <f>K26+K27</f>
        <v>114001</v>
      </c>
      <c r="L28" s="53">
        <f>L26+L27</f>
        <v>403793</v>
      </c>
      <c r="M28" s="50">
        <f>IF(OR((K28*L28)&lt;0,(K28-L28)/L28*100&gt;1000),"NM",(K28-L28)/L28*100)</f>
        <v>-71.7674650130141</v>
      </c>
      <c r="N28" s="50"/>
      <c r="O28" s="51"/>
    </row>
    <row r="29" spans="2:15" ht="12.75">
      <c r="B29" s="55"/>
      <c r="C29" s="43"/>
      <c r="D29" s="56"/>
      <c r="E29" s="57"/>
      <c r="F29" s="57"/>
      <c r="G29" s="58"/>
      <c r="H29" s="58"/>
      <c r="I29" s="59"/>
      <c r="J29" s="60"/>
      <c r="K29" s="57"/>
      <c r="L29" s="61"/>
      <c r="M29" s="58"/>
      <c r="N29" s="58"/>
      <c r="O29" s="59"/>
    </row>
    <row r="30" spans="2:15" ht="12.75">
      <c r="B30" s="55"/>
      <c r="C30" s="43"/>
      <c r="D30" s="44"/>
      <c r="E30" s="49"/>
      <c r="F30" s="49"/>
      <c r="G30" s="50"/>
      <c r="H30" s="50"/>
      <c r="I30" s="51"/>
      <c r="J30" s="52"/>
      <c r="K30" s="49"/>
      <c r="L30" s="53"/>
      <c r="M30" s="50"/>
      <c r="N30" s="50"/>
      <c r="O30" s="51"/>
    </row>
    <row r="31" spans="2:15" ht="12.75">
      <c r="B31" s="55" t="s">
        <v>20</v>
      </c>
      <c r="C31" s="43"/>
      <c r="D31" s="44"/>
      <c r="E31" s="53">
        <f>E28+E23+E21</f>
        <v>330752.79699999996</v>
      </c>
      <c r="F31" s="53">
        <f>F28+F23+F21</f>
        <v>555798</v>
      </c>
      <c r="G31" s="50">
        <f>(E31-F31)/F31*100</f>
        <v>-40.490466500419224</v>
      </c>
      <c r="H31" s="50"/>
      <c r="I31" s="51"/>
      <c r="J31" s="52"/>
      <c r="K31" s="53">
        <f>K28+K23+K21+R31</f>
        <v>169683</v>
      </c>
      <c r="L31" s="53">
        <f>L28+L23+L21</f>
        <v>1571886</v>
      </c>
      <c r="M31" s="50">
        <f>(K31-L31)/L31*100</f>
        <v>-89.20513319668221</v>
      </c>
      <c r="N31" s="50"/>
      <c r="O31" s="51"/>
    </row>
    <row r="32" spans="2:15" ht="12.75">
      <c r="B32" s="55"/>
      <c r="C32" s="43"/>
      <c r="D32" s="44"/>
      <c r="E32" s="49"/>
      <c r="F32" s="49"/>
      <c r="G32" s="50"/>
      <c r="H32" s="50"/>
      <c r="I32" s="51"/>
      <c r="J32" s="52"/>
      <c r="K32" s="49"/>
      <c r="L32" s="53"/>
      <c r="M32" s="50"/>
      <c r="N32" s="50"/>
      <c r="O32" s="51"/>
    </row>
    <row r="33" spans="2:15" ht="12.75">
      <c r="B33" s="55" t="s">
        <v>21</v>
      </c>
      <c r="C33" s="43"/>
      <c r="D33" s="44"/>
      <c r="E33" s="49">
        <v>-31719</v>
      </c>
      <c r="F33" s="49">
        <v>-111574</v>
      </c>
      <c r="G33" s="50">
        <f>(E33-F33)/F33*100</f>
        <v>-71.57133382329216</v>
      </c>
      <c r="H33" s="50"/>
      <c r="I33" s="51"/>
      <c r="J33" s="52"/>
      <c r="K33" s="49">
        <v>-81390</v>
      </c>
      <c r="L33" s="53">
        <v>-207518</v>
      </c>
      <c r="M33" s="50">
        <f>(K33-L33)/L33*100</f>
        <v>-60.77930589153711</v>
      </c>
      <c r="N33" s="50"/>
      <c r="O33" s="51"/>
    </row>
    <row r="34" spans="2:15" ht="2.25" customHeight="1">
      <c r="B34" s="55"/>
      <c r="C34" s="33"/>
      <c r="D34" s="73"/>
      <c r="E34" s="74"/>
      <c r="F34" s="74"/>
      <c r="G34" s="75"/>
      <c r="H34" s="75"/>
      <c r="I34" s="76"/>
      <c r="J34" s="77"/>
      <c r="K34" s="74"/>
      <c r="L34" s="61"/>
      <c r="M34" s="75"/>
      <c r="N34" s="75"/>
      <c r="O34" s="59"/>
    </row>
    <row r="35" spans="2:15" ht="12.75">
      <c r="B35" s="55"/>
      <c r="C35" s="33"/>
      <c r="D35" s="34"/>
      <c r="E35" s="78"/>
      <c r="F35" s="78"/>
      <c r="G35" s="37"/>
      <c r="H35" s="37"/>
      <c r="I35" s="38"/>
      <c r="J35" s="33"/>
      <c r="K35" s="78"/>
      <c r="L35" s="53"/>
      <c r="M35" s="37"/>
      <c r="N35" s="37"/>
      <c r="O35" s="51"/>
    </row>
    <row r="36" spans="2:15" ht="13.5" thickBot="1">
      <c r="B36" s="55" t="s">
        <v>22</v>
      </c>
      <c r="C36" s="33"/>
      <c r="D36" s="79"/>
      <c r="E36" s="80">
        <f>E31+E33+R31</f>
        <v>299033.79699999996</v>
      </c>
      <c r="F36" s="80">
        <f>F31+F33</f>
        <v>444224</v>
      </c>
      <c r="G36" s="81">
        <f>(E36-F36)/F36*100</f>
        <v>-32.68400694244346</v>
      </c>
      <c r="H36" s="81"/>
      <c r="I36" s="82"/>
      <c r="J36" s="83"/>
      <c r="K36" s="80">
        <f>K31+K33</f>
        <v>88293</v>
      </c>
      <c r="L36" s="80">
        <f>L31+L33</f>
        <v>1364368</v>
      </c>
      <c r="M36" s="81">
        <f>(K36-L36)/L36*100</f>
        <v>-93.52865209386324</v>
      </c>
      <c r="N36" s="81"/>
      <c r="O36" s="84"/>
    </row>
    <row r="37" spans="2:15" ht="13.5" thickTop="1">
      <c r="B37" s="55"/>
      <c r="C37" s="33"/>
      <c r="D37" s="34"/>
      <c r="E37" s="78"/>
      <c r="F37" s="78"/>
      <c r="G37" s="85"/>
      <c r="H37" s="85"/>
      <c r="I37" s="38"/>
      <c r="J37" s="33"/>
      <c r="K37" s="78"/>
      <c r="L37" s="53"/>
      <c r="M37" s="85"/>
      <c r="N37" s="85"/>
      <c r="O37" s="86"/>
    </row>
    <row r="38" spans="2:15" ht="12.75">
      <c r="B38" s="55"/>
      <c r="C38" s="33"/>
      <c r="D38" s="34"/>
      <c r="E38" s="78"/>
      <c r="F38" s="78"/>
      <c r="G38" s="85"/>
      <c r="H38" s="85"/>
      <c r="I38" s="38"/>
      <c r="J38" s="33"/>
      <c r="K38" s="78"/>
      <c r="L38" s="53"/>
      <c r="M38" s="85"/>
      <c r="N38" s="85"/>
      <c r="O38" s="51"/>
    </row>
    <row r="39" spans="2:15" ht="12.75">
      <c r="B39" s="55" t="s">
        <v>23</v>
      </c>
      <c r="C39" s="33"/>
      <c r="D39" s="34"/>
      <c r="E39" s="78"/>
      <c r="F39" s="78"/>
      <c r="G39" s="85"/>
      <c r="H39" s="85"/>
      <c r="I39" s="38"/>
      <c r="J39" s="33"/>
      <c r="K39" s="78"/>
      <c r="L39" s="53"/>
      <c r="M39" s="85"/>
      <c r="N39" s="85"/>
      <c r="O39" s="51"/>
    </row>
    <row r="40" spans="2:15" ht="12.75">
      <c r="B40" s="55"/>
      <c r="C40" s="33"/>
      <c r="D40" s="34"/>
      <c r="E40" s="78"/>
      <c r="F40" s="78"/>
      <c r="G40" s="85"/>
      <c r="H40" s="85"/>
      <c r="I40" s="38"/>
      <c r="J40" s="33"/>
      <c r="K40" s="78"/>
      <c r="L40" s="53"/>
      <c r="M40" s="85"/>
      <c r="N40" s="85"/>
      <c r="O40" s="51"/>
    </row>
    <row r="41" spans="2:15" ht="24">
      <c r="B41" s="42" t="s">
        <v>24</v>
      </c>
      <c r="C41" s="87"/>
      <c r="D41" s="88"/>
      <c r="E41" s="45">
        <v>281298</v>
      </c>
      <c r="F41" s="45">
        <v>419443</v>
      </c>
      <c r="G41" s="46">
        <f>(E41-F41)/F41*100</f>
        <v>-32.93534520781131</v>
      </c>
      <c r="H41" s="46"/>
      <c r="I41" s="89"/>
      <c r="J41" s="90"/>
      <c r="K41" s="45">
        <v>167230</v>
      </c>
      <c r="L41" s="45">
        <v>1182157</v>
      </c>
      <c r="M41" s="46">
        <f>(K41-L41)/L41*100</f>
        <v>-85.85382483037363</v>
      </c>
      <c r="N41" s="46"/>
      <c r="O41" s="47"/>
    </row>
    <row r="42" spans="2:15" ht="12.75">
      <c r="B42" s="55"/>
      <c r="C42" s="33"/>
      <c r="D42" s="34"/>
      <c r="E42" s="78"/>
      <c r="F42" s="78"/>
      <c r="G42" s="85"/>
      <c r="H42" s="85"/>
      <c r="I42" s="38"/>
      <c r="J42" s="33"/>
      <c r="K42" s="78"/>
      <c r="L42" s="78"/>
      <c r="M42" s="85"/>
      <c r="N42" s="85"/>
      <c r="O42" s="51"/>
    </row>
    <row r="43" spans="2:15" ht="12.75">
      <c r="B43" s="55" t="s">
        <v>25</v>
      </c>
      <c r="C43" s="33"/>
      <c r="D43" s="34"/>
      <c r="E43" s="78">
        <v>17736</v>
      </c>
      <c r="F43" s="78">
        <v>24781</v>
      </c>
      <c r="G43" s="50">
        <f>(E43-F43)/F43*100</f>
        <v>-28.4290383761753</v>
      </c>
      <c r="H43" s="50"/>
      <c r="I43" s="91"/>
      <c r="J43" s="85"/>
      <c r="K43" s="78">
        <v>-78937</v>
      </c>
      <c r="L43" s="78">
        <v>182211</v>
      </c>
      <c r="M43" s="50" t="s">
        <v>62</v>
      </c>
      <c r="N43" s="50"/>
      <c r="O43" s="51"/>
    </row>
    <row r="44" spans="2:15" ht="12.75">
      <c r="B44" s="32"/>
      <c r="C44" s="33"/>
      <c r="D44" s="34"/>
      <c r="E44" s="74"/>
      <c r="F44" s="74"/>
      <c r="G44" s="92"/>
      <c r="H44" s="92"/>
      <c r="I44" s="93"/>
      <c r="J44" s="92"/>
      <c r="K44" s="74"/>
      <c r="L44" s="61"/>
      <c r="M44" s="92"/>
      <c r="N44" s="92"/>
      <c r="O44" s="59"/>
    </row>
    <row r="45" spans="2:18" s="104" customFormat="1" ht="16.5" customHeight="1" thickBot="1">
      <c r="B45" s="94" t="s">
        <v>22</v>
      </c>
      <c r="C45" s="95"/>
      <c r="D45" s="96"/>
      <c r="E45" s="97">
        <f>E41+E43+R31</f>
        <v>299034</v>
      </c>
      <c r="F45" s="97">
        <f>F41+F43</f>
        <v>444224</v>
      </c>
      <c r="G45" s="98">
        <f>(E45-F45)/F45*100</f>
        <v>-32.68396124477741</v>
      </c>
      <c r="H45" s="99"/>
      <c r="I45" s="100"/>
      <c r="J45" s="101"/>
      <c r="K45" s="97">
        <f>K41+K43</f>
        <v>88293</v>
      </c>
      <c r="L45" s="97">
        <f>L41+L43</f>
        <v>1364368</v>
      </c>
      <c r="M45" s="98">
        <f>(K45-L45)/L45*100</f>
        <v>-93.52865209386324</v>
      </c>
      <c r="N45" s="102"/>
      <c r="O45" s="103"/>
      <c r="R45" s="104" t="s">
        <v>26</v>
      </c>
    </row>
    <row r="46" spans="2:15" ht="6" customHeight="1" thickTop="1">
      <c r="B46" s="105"/>
      <c r="C46" s="106"/>
      <c r="D46" s="107"/>
      <c r="E46" s="106"/>
      <c r="F46" s="106"/>
      <c r="G46" s="106"/>
      <c r="H46" s="106"/>
      <c r="I46" s="108"/>
      <c r="J46" s="106"/>
      <c r="K46" s="109"/>
      <c r="L46" s="110"/>
      <c r="M46" s="111"/>
      <c r="N46" s="111"/>
      <c r="O46" s="112"/>
    </row>
    <row r="48" ht="12.75">
      <c r="B48" s="113"/>
    </row>
    <row r="52" spans="2:12" ht="12.75">
      <c r="B52" s="66"/>
      <c r="E52" s="115"/>
      <c r="F52" s="115"/>
      <c r="K52" s="115"/>
      <c r="L52" s="115"/>
    </row>
  </sheetData>
  <sheetProtection/>
  <mergeCells count="3">
    <mergeCell ref="B2:K2"/>
    <mergeCell ref="E4:M4"/>
    <mergeCell ref="B6:B7"/>
  </mergeCells>
  <printOptions/>
  <pageMargins left="0.75" right="0.75" top="1" bottom="1" header="0.5" footer="0.5"/>
  <pageSetup fitToHeight="1" fitToWidth="1" horizontalDpi="600" verticalDpi="600" orientation="portrait" paperSize="9" scale="9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M5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2.57421875" style="3" customWidth="1"/>
    <col min="2" max="2" width="25.8515625" style="3" customWidth="1"/>
    <col min="3" max="3" width="12.00390625" style="3" customWidth="1"/>
    <col min="4" max="4" width="11.8515625" style="3" customWidth="1"/>
    <col min="5" max="5" width="8.8515625" style="5" bestFit="1" customWidth="1"/>
    <col min="6" max="7" width="11.140625" style="3" customWidth="1"/>
    <col min="8" max="8" width="8.7109375" style="5" bestFit="1" customWidth="1"/>
    <col min="9" max="9" width="9.140625" style="3" customWidth="1"/>
    <col min="10" max="10" width="13.28125" style="3" bestFit="1" customWidth="1"/>
    <col min="11" max="11" width="9.7109375" style="3" bestFit="1" customWidth="1"/>
    <col min="12" max="16384" width="9.140625" style="3" customWidth="1"/>
  </cols>
  <sheetData>
    <row r="2" spans="2:5" ht="15">
      <c r="B2" s="168" t="s">
        <v>27</v>
      </c>
      <c r="C2" s="169"/>
      <c r="D2" s="169"/>
      <c r="E2" s="169"/>
    </row>
    <row r="4" spans="2:8" ht="12.75">
      <c r="B4" s="116"/>
      <c r="C4" s="173" t="s">
        <v>1</v>
      </c>
      <c r="D4" s="174"/>
      <c r="E4" s="175"/>
      <c r="F4" s="174" t="s">
        <v>28</v>
      </c>
      <c r="G4" s="174"/>
      <c r="H4" s="175"/>
    </row>
    <row r="5" spans="2:8" ht="2.25" customHeight="1">
      <c r="B5" s="117"/>
      <c r="C5" s="118"/>
      <c r="D5" s="14"/>
      <c r="E5" s="119"/>
      <c r="F5" s="14"/>
      <c r="G5" s="14"/>
      <c r="H5" s="119"/>
    </row>
    <row r="6" spans="2:8" ht="12.75">
      <c r="B6" s="176"/>
      <c r="C6" s="120">
        <v>40086</v>
      </c>
      <c r="D6" s="121">
        <v>39813</v>
      </c>
      <c r="E6" s="15" t="s">
        <v>4</v>
      </c>
      <c r="F6" s="121">
        <v>40086</v>
      </c>
      <c r="G6" s="121">
        <v>39813</v>
      </c>
      <c r="H6" s="15" t="s">
        <v>4</v>
      </c>
    </row>
    <row r="7" spans="2:8" ht="12.75">
      <c r="B7" s="177"/>
      <c r="C7" s="27" t="s">
        <v>7</v>
      </c>
      <c r="D7" s="26" t="s">
        <v>7</v>
      </c>
      <c r="E7" s="31" t="s">
        <v>8</v>
      </c>
      <c r="F7" s="26" t="s">
        <v>7</v>
      </c>
      <c r="G7" s="26" t="s">
        <v>7</v>
      </c>
      <c r="H7" s="31" t="s">
        <v>8</v>
      </c>
    </row>
    <row r="8" spans="2:8" ht="3.75" customHeight="1">
      <c r="B8" s="122"/>
      <c r="C8" s="34"/>
      <c r="D8" s="33"/>
      <c r="E8" s="123"/>
      <c r="F8" s="33"/>
      <c r="G8" s="33"/>
      <c r="H8" s="123"/>
    </row>
    <row r="9" spans="2:8" ht="11.25" customHeight="1">
      <c r="B9" s="124" t="s">
        <v>29</v>
      </c>
      <c r="C9" s="88"/>
      <c r="D9" s="87"/>
      <c r="E9" s="125"/>
      <c r="F9" s="87"/>
      <c r="G9" s="87"/>
      <c r="H9" s="126"/>
    </row>
    <row r="10" spans="2:8" ht="0.75" customHeight="1">
      <c r="B10" s="127"/>
      <c r="C10" s="34"/>
      <c r="D10" s="33"/>
      <c r="E10" s="128"/>
      <c r="F10" s="33"/>
      <c r="G10" s="33"/>
      <c r="H10" s="129"/>
    </row>
    <row r="11" spans="2:8" ht="12.75">
      <c r="B11" s="127" t="s">
        <v>30</v>
      </c>
      <c r="C11" s="130">
        <v>1652726</v>
      </c>
      <c r="D11" s="131">
        <v>1633378</v>
      </c>
      <c r="E11" s="132">
        <f>(C11-D11)/D11*100</f>
        <v>1.1845390350549596</v>
      </c>
      <c r="F11" s="131">
        <v>7152</v>
      </c>
      <c r="G11" s="131">
        <v>8814</v>
      </c>
      <c r="H11" s="132">
        <f>(F11-G11)/G11*100</f>
        <v>-18.85636487406399</v>
      </c>
    </row>
    <row r="12" spans="2:8" ht="12.75">
      <c r="B12" s="127" t="s">
        <v>31</v>
      </c>
      <c r="C12" s="130">
        <v>578807</v>
      </c>
      <c r="D12" s="131">
        <v>588936</v>
      </c>
      <c r="E12" s="132">
        <f>(C12-D12)/D12*100</f>
        <v>-1.7198812774223347</v>
      </c>
      <c r="F12" s="131">
        <v>0</v>
      </c>
      <c r="G12" s="131">
        <v>0</v>
      </c>
      <c r="H12" s="132">
        <v>0</v>
      </c>
    </row>
    <row r="13" spans="2:8" ht="12.75">
      <c r="B13" s="127" t="s">
        <v>32</v>
      </c>
      <c r="C13" s="130">
        <v>4331766</v>
      </c>
      <c r="D13" s="131">
        <v>4254839</v>
      </c>
      <c r="E13" s="132">
        <f>(C13-D13)/D13*100</f>
        <v>1.807988504382892</v>
      </c>
      <c r="F13" s="131">
        <v>0</v>
      </c>
      <c r="G13" s="131">
        <v>0</v>
      </c>
      <c r="H13" s="132">
        <v>0</v>
      </c>
    </row>
    <row r="14" spans="2:8" ht="12.75">
      <c r="B14" s="127" t="s">
        <v>33</v>
      </c>
      <c r="C14" s="130">
        <v>687462</v>
      </c>
      <c r="D14" s="131">
        <v>593945</v>
      </c>
      <c r="E14" s="132">
        <f>(C14-D14)/D14*100</f>
        <v>15.745060569581359</v>
      </c>
      <c r="F14" s="131">
        <v>0</v>
      </c>
      <c r="G14" s="131">
        <v>0</v>
      </c>
      <c r="H14" s="132">
        <v>0</v>
      </c>
    </row>
    <row r="15" spans="2:8" ht="12.75">
      <c r="B15" s="127" t="s">
        <v>58</v>
      </c>
      <c r="C15" s="130">
        <v>0</v>
      </c>
      <c r="D15" s="131">
        <v>0</v>
      </c>
      <c r="E15" s="132">
        <v>0</v>
      </c>
      <c r="F15" s="131">
        <v>10119693</v>
      </c>
      <c r="G15" s="131">
        <v>6828287</v>
      </c>
      <c r="H15" s="132">
        <f>(F15-G15)/G15*100</f>
        <v>48.20251404195518</v>
      </c>
    </row>
    <row r="16" spans="2:8" ht="12.75">
      <c r="B16" s="127" t="s">
        <v>34</v>
      </c>
      <c r="C16" s="130"/>
      <c r="D16" s="131"/>
      <c r="E16" s="132"/>
      <c r="F16" s="131"/>
      <c r="G16" s="131"/>
      <c r="H16" s="132"/>
    </row>
    <row r="17" spans="2:8" ht="12.75">
      <c r="B17" s="133" t="s">
        <v>35</v>
      </c>
      <c r="C17" s="130">
        <v>8545181</v>
      </c>
      <c r="D17" s="131">
        <v>7864593</v>
      </c>
      <c r="E17" s="132">
        <f>(C17-D17)/D17*100</f>
        <v>8.653823535432794</v>
      </c>
      <c r="F17" s="131">
        <v>0</v>
      </c>
      <c r="G17" s="131">
        <v>0</v>
      </c>
      <c r="H17" s="132">
        <v>0</v>
      </c>
    </row>
    <row r="18" spans="2:8" ht="12.75">
      <c r="B18" s="127" t="s">
        <v>59</v>
      </c>
      <c r="C18" s="130">
        <v>271813</v>
      </c>
      <c r="D18" s="131">
        <v>603342</v>
      </c>
      <c r="E18" s="132">
        <f>(C18-D18)/D18*100</f>
        <v>-54.94876869172045</v>
      </c>
      <c r="F18" s="131">
        <v>3483</v>
      </c>
      <c r="G18" s="131">
        <v>10001</v>
      </c>
      <c r="H18" s="132">
        <f>(F18-G18)/G18*100</f>
        <v>-65.17348265173483</v>
      </c>
    </row>
    <row r="19" spans="2:8" ht="12.75">
      <c r="B19" s="127"/>
      <c r="C19" s="134">
        <f>C11+C12+C13+C14+C17+C18+C15</f>
        <v>16067755</v>
      </c>
      <c r="D19" s="135">
        <f>D11+D12+D13+D14+D17+D18+D15</f>
        <v>15539033</v>
      </c>
      <c r="E19" s="136">
        <f>(C19-D19)/D19*100</f>
        <v>3.4025412006010924</v>
      </c>
      <c r="F19" s="134">
        <f>F11+F12+F13+F14+F17+F18+F15-J18</f>
        <v>10130328</v>
      </c>
      <c r="G19" s="135">
        <f>G11+G12+G13+G14+G17+G18+G15</f>
        <v>6847102</v>
      </c>
      <c r="H19" s="136">
        <f>(F19-G19)/G19*100</f>
        <v>47.950592820144934</v>
      </c>
    </row>
    <row r="20" spans="2:8" ht="3" customHeight="1">
      <c r="B20" s="127"/>
      <c r="C20" s="130"/>
      <c r="D20" s="131"/>
      <c r="E20" s="137"/>
      <c r="F20" s="131"/>
      <c r="G20" s="131"/>
      <c r="H20" s="138"/>
    </row>
    <row r="21" spans="2:8" ht="10.5" customHeight="1">
      <c r="B21" s="139" t="s">
        <v>36</v>
      </c>
      <c r="C21" s="140"/>
      <c r="D21" s="141"/>
      <c r="E21" s="142"/>
      <c r="F21" s="141"/>
      <c r="G21" s="141"/>
      <c r="H21" s="143"/>
    </row>
    <row r="22" spans="2:8" ht="24">
      <c r="B22" s="144" t="s">
        <v>60</v>
      </c>
      <c r="C22" s="145">
        <v>4160033</v>
      </c>
      <c r="D22" s="146">
        <v>3347168</v>
      </c>
      <c r="E22" s="147">
        <f>(C22-D22)/D22*100</f>
        <v>24.285156884865057</v>
      </c>
      <c r="F22" s="146">
        <v>0</v>
      </c>
      <c r="G22" s="146">
        <v>0</v>
      </c>
      <c r="H22" s="147">
        <v>0</v>
      </c>
    </row>
    <row r="23" spans="2:8" ht="12.75">
      <c r="B23" s="144" t="s">
        <v>37</v>
      </c>
      <c r="C23" s="145">
        <v>1598215</v>
      </c>
      <c r="D23" s="146">
        <v>1715099</v>
      </c>
      <c r="E23" s="147">
        <f>(C23-D23)/D23*100</f>
        <v>-6.8150001836628675</v>
      </c>
      <c r="F23" s="146">
        <v>1252394</v>
      </c>
      <c r="G23" s="146">
        <v>1423695</v>
      </c>
      <c r="H23" s="147">
        <f>(F23-G23)/G23*100</f>
        <v>-12.0321417157467</v>
      </c>
    </row>
    <row r="24" spans="2:8" ht="12.75">
      <c r="B24" s="144" t="s">
        <v>38</v>
      </c>
      <c r="C24" s="145">
        <v>5437898</v>
      </c>
      <c r="D24" s="146">
        <v>4228405</v>
      </c>
      <c r="E24" s="147">
        <f>(C24-D24)/D24*100</f>
        <v>28.604000799355784</v>
      </c>
      <c r="F24" s="146">
        <v>235249</v>
      </c>
      <c r="G24" s="146">
        <v>757801</v>
      </c>
      <c r="H24" s="147">
        <f>(F24-G24)/G24*100</f>
        <v>-68.95636189448153</v>
      </c>
    </row>
    <row r="25" spans="2:8" ht="12.75">
      <c r="B25" s="144" t="s">
        <v>39</v>
      </c>
      <c r="C25" s="145">
        <v>219709</v>
      </c>
      <c r="D25" s="146">
        <v>253908</v>
      </c>
      <c r="E25" s="147">
        <f>(C25-D25)/D25*100</f>
        <v>-13.469051782535407</v>
      </c>
      <c r="F25" s="146">
        <v>0</v>
      </c>
      <c r="G25" s="146">
        <v>0</v>
      </c>
      <c r="H25" s="147">
        <v>0</v>
      </c>
    </row>
    <row r="26" spans="2:8" ht="12.75">
      <c r="B26" s="127"/>
      <c r="C26" s="134">
        <f>C22+C23+C24+C25</f>
        <v>11415855</v>
      </c>
      <c r="D26" s="135">
        <f>D22+D23+D24+D25</f>
        <v>9544580</v>
      </c>
      <c r="E26" s="136">
        <f>(C26-D26)/D26*100</f>
        <v>19.605629582443648</v>
      </c>
      <c r="F26" s="135">
        <f>F22+F23+F24+F25</f>
        <v>1487643</v>
      </c>
      <c r="G26" s="135">
        <f>G22+G23+G24+G25</f>
        <v>2181496</v>
      </c>
      <c r="H26" s="136">
        <f>(F26-G26)/G26*100</f>
        <v>-31.806292562535067</v>
      </c>
    </row>
    <row r="27" spans="2:8" ht="1.5" customHeight="1">
      <c r="B27" s="127"/>
      <c r="C27" s="130"/>
      <c r="D27" s="131"/>
      <c r="E27" s="137"/>
      <c r="F27" s="131"/>
      <c r="G27" s="131"/>
      <c r="H27" s="138"/>
    </row>
    <row r="28" spans="2:8" ht="12.75">
      <c r="B28" s="139" t="s">
        <v>40</v>
      </c>
      <c r="C28" s="140"/>
      <c r="D28" s="141"/>
      <c r="E28" s="142"/>
      <c r="F28" s="141"/>
      <c r="G28" s="141"/>
      <c r="H28" s="143"/>
    </row>
    <row r="29" spans="2:8" ht="12.75">
      <c r="B29" s="144" t="s">
        <v>41</v>
      </c>
      <c r="C29" s="145">
        <v>1810563</v>
      </c>
      <c r="D29" s="146">
        <v>2357161</v>
      </c>
      <c r="E29" s="147">
        <f>(C29-D29)/D29*100</f>
        <v>-23.18882757690289</v>
      </c>
      <c r="F29" s="146">
        <v>92044</v>
      </c>
      <c r="G29" s="146">
        <v>133946</v>
      </c>
      <c r="H29" s="147">
        <f>(F29-G29)/G29*100</f>
        <v>-31.282755737386708</v>
      </c>
    </row>
    <row r="30" spans="2:8" ht="12.75">
      <c r="B30" s="144" t="s">
        <v>42</v>
      </c>
      <c r="C30" s="145">
        <v>464053</v>
      </c>
      <c r="D30" s="146">
        <v>1871015</v>
      </c>
      <c r="E30" s="147">
        <f>(C30-D30)/D30*100</f>
        <v>-75.19779371090023</v>
      </c>
      <c r="F30" s="146">
        <v>0</v>
      </c>
      <c r="G30" s="146">
        <v>0</v>
      </c>
      <c r="H30" s="147">
        <v>0</v>
      </c>
    </row>
    <row r="31" spans="2:8" ht="12.75">
      <c r="B31" s="144" t="s">
        <v>43</v>
      </c>
      <c r="C31" s="145">
        <v>3777</v>
      </c>
      <c r="D31" s="146">
        <v>4212</v>
      </c>
      <c r="E31" s="147">
        <f>(C31-D31)/D31*100</f>
        <v>-10.327635327635328</v>
      </c>
      <c r="F31" s="146">
        <v>0</v>
      </c>
      <c r="G31" s="146">
        <v>0</v>
      </c>
      <c r="H31" s="147">
        <v>0</v>
      </c>
    </row>
    <row r="32" spans="2:8" ht="12.75">
      <c r="B32" s="144" t="s">
        <v>44</v>
      </c>
      <c r="C32" s="145">
        <v>447238</v>
      </c>
      <c r="D32" s="146">
        <v>460384</v>
      </c>
      <c r="E32" s="147">
        <f>(C32-D32)/D32*100</f>
        <v>-2.8554424132897753</v>
      </c>
      <c r="F32" s="146">
        <v>4756</v>
      </c>
      <c r="G32" s="146">
        <v>3968</v>
      </c>
      <c r="H32" s="147">
        <f>(F32-G32)/G32*100</f>
        <v>19.858870967741936</v>
      </c>
    </row>
    <row r="33" spans="2:8" ht="12.75">
      <c r="B33" s="127"/>
      <c r="C33" s="134">
        <f>C29+C30+C31+C32-J18</f>
        <v>2725631</v>
      </c>
      <c r="D33" s="135">
        <f>D29+D30+D31+D32</f>
        <v>4692772</v>
      </c>
      <c r="E33" s="136">
        <f>(C33-D33)/D33*100</f>
        <v>-41.918529176358874</v>
      </c>
      <c r="F33" s="135">
        <f>F29+F30+F31+F32</f>
        <v>96800</v>
      </c>
      <c r="G33" s="135">
        <f>G29+G30+G31+G32</f>
        <v>137914</v>
      </c>
      <c r="H33" s="136">
        <f>(F33-G33)/G33*100</f>
        <v>-29.811331699464883</v>
      </c>
    </row>
    <row r="34" spans="2:8" ht="3.75" customHeight="1">
      <c r="B34" s="127"/>
      <c r="C34" s="130"/>
      <c r="D34" s="131"/>
      <c r="E34" s="137"/>
      <c r="F34" s="131"/>
      <c r="G34" s="131"/>
      <c r="H34" s="138"/>
    </row>
    <row r="35" spans="2:8" ht="12.75">
      <c r="B35" s="139" t="s">
        <v>45</v>
      </c>
      <c r="C35" s="148">
        <f>C26-C33</f>
        <v>8690224</v>
      </c>
      <c r="D35" s="149">
        <f>D26-D33</f>
        <v>4851808</v>
      </c>
      <c r="E35" s="150">
        <f>(C35-D35)/D35*100</f>
        <v>79.11310587723175</v>
      </c>
      <c r="F35" s="149">
        <f>F26-F33</f>
        <v>1390843</v>
      </c>
      <c r="G35" s="149">
        <f>G26-G33</f>
        <v>2043582</v>
      </c>
      <c r="H35" s="150">
        <f>(F35-G35)/G35*100</f>
        <v>-31.940925296856204</v>
      </c>
    </row>
    <row r="36" spans="2:8" ht="4.5" customHeight="1">
      <c r="B36" s="127"/>
      <c r="C36" s="130"/>
      <c r="D36" s="131"/>
      <c r="E36" s="137"/>
      <c r="F36" s="131"/>
      <c r="G36" s="131"/>
      <c r="H36" s="138"/>
    </row>
    <row r="37" spans="2:8" ht="12.75">
      <c r="B37" s="151" t="s">
        <v>46</v>
      </c>
      <c r="C37" s="140"/>
      <c r="D37" s="141"/>
      <c r="E37" s="137"/>
      <c r="F37" s="131"/>
      <c r="G37" s="131"/>
      <c r="H37" s="138"/>
    </row>
    <row r="38" spans="2:8" ht="4.5" customHeight="1">
      <c r="B38" s="127"/>
      <c r="C38" s="130"/>
      <c r="D38" s="131"/>
      <c r="E38" s="137"/>
      <c r="F38" s="131"/>
      <c r="G38" s="131"/>
      <c r="H38" s="138"/>
    </row>
    <row r="39" spans="2:8" ht="12.75">
      <c r="B39" s="127" t="s">
        <v>47</v>
      </c>
      <c r="C39" s="130">
        <v>9920260</v>
      </c>
      <c r="D39" s="131">
        <v>7918847</v>
      </c>
      <c r="E39" s="132">
        <f>(C39-D39)/D39*100</f>
        <v>25.274045577594816</v>
      </c>
      <c r="F39" s="131">
        <v>3292063</v>
      </c>
      <c r="G39" s="131">
        <v>2518579</v>
      </c>
      <c r="H39" s="132">
        <f>(F39-G39)/G39*100</f>
        <v>30.711127187195636</v>
      </c>
    </row>
    <row r="40" spans="2:8" ht="12.75">
      <c r="B40" s="127" t="s">
        <v>48</v>
      </c>
      <c r="C40" s="130">
        <v>34520</v>
      </c>
      <c r="D40" s="131">
        <v>35260</v>
      </c>
      <c r="E40" s="132">
        <f>(C40-D40)/D40*100</f>
        <v>-2.098695405558707</v>
      </c>
      <c r="F40" s="131">
        <v>0</v>
      </c>
      <c r="G40" s="131">
        <v>0</v>
      </c>
      <c r="H40" s="132">
        <v>0</v>
      </c>
    </row>
    <row r="41" spans="2:8" ht="12.75">
      <c r="B41" s="127" t="s">
        <v>49</v>
      </c>
      <c r="C41" s="130">
        <v>606181</v>
      </c>
      <c r="D41" s="131">
        <v>448932</v>
      </c>
      <c r="E41" s="132">
        <f>(C41-D41)/D41*100</f>
        <v>35.02735380859462</v>
      </c>
      <c r="F41" s="131">
        <v>135939</v>
      </c>
      <c r="G41" s="131">
        <v>103864</v>
      </c>
      <c r="H41" s="132">
        <f>(F41-G41)/G41*100</f>
        <v>30.881729954555958</v>
      </c>
    </row>
    <row r="42" spans="2:8" ht="12.75">
      <c r="B42" s="127"/>
      <c r="C42" s="134">
        <f>C39+C40+C41+J18</f>
        <v>10560961</v>
      </c>
      <c r="D42" s="135">
        <f>D39+D40+D41</f>
        <v>8403039</v>
      </c>
      <c r="E42" s="136">
        <f>(C42-D42)/D42*100</f>
        <v>25.68025686897324</v>
      </c>
      <c r="F42" s="135">
        <f>F39+F40+F41</f>
        <v>3428002</v>
      </c>
      <c r="G42" s="135">
        <f>G39+G40+G41</f>
        <v>2622443</v>
      </c>
      <c r="H42" s="136">
        <f>(F42-G42)/G42*100</f>
        <v>30.71788404933873</v>
      </c>
    </row>
    <row r="43" spans="2:8" ht="4.5" customHeight="1">
      <c r="B43" s="127"/>
      <c r="C43" s="130"/>
      <c r="D43" s="131"/>
      <c r="E43" s="137"/>
      <c r="F43" s="131"/>
      <c r="G43" s="131"/>
      <c r="H43" s="138"/>
    </row>
    <row r="44" spans="2:8" ht="13.5" thickBot="1">
      <c r="B44" s="139" t="s">
        <v>50</v>
      </c>
      <c r="C44" s="152">
        <f>C19+C35-C42+J18</f>
        <v>14197018</v>
      </c>
      <c r="D44" s="153">
        <f>D19+D35-D42</f>
        <v>11987802</v>
      </c>
      <c r="E44" s="154">
        <f>(C44-D44)/D44*100</f>
        <v>18.428866275902788</v>
      </c>
      <c r="F44" s="152">
        <f>F19+F35-F42</f>
        <v>8093169</v>
      </c>
      <c r="G44" s="153">
        <f>G19+G35-G42</f>
        <v>6268241</v>
      </c>
      <c r="H44" s="154">
        <f>(F44-G44)/G44*100</f>
        <v>29.113877401969706</v>
      </c>
    </row>
    <row r="45" spans="2:8" ht="3.75" customHeight="1" thickTop="1">
      <c r="B45" s="139"/>
      <c r="C45" s="140"/>
      <c r="D45" s="141"/>
      <c r="E45" s="142"/>
      <c r="F45" s="141"/>
      <c r="G45" s="141"/>
      <c r="H45" s="143"/>
    </row>
    <row r="46" spans="2:8" ht="12.75">
      <c r="B46" s="139" t="s">
        <v>51</v>
      </c>
      <c r="C46" s="130"/>
      <c r="D46" s="131"/>
      <c r="E46" s="137"/>
      <c r="F46" s="131"/>
      <c r="G46" s="131"/>
      <c r="H46" s="138"/>
    </row>
    <row r="47" spans="2:8" ht="14.25" customHeight="1">
      <c r="B47" s="127" t="s">
        <v>61</v>
      </c>
      <c r="C47" s="130">
        <v>6226187</v>
      </c>
      <c r="D47" s="131">
        <v>4396144</v>
      </c>
      <c r="E47" s="132">
        <f>(C47-D47)/D47*100</f>
        <v>41.62836795155027</v>
      </c>
      <c r="F47" s="131">
        <v>6226187</v>
      </c>
      <c r="G47" s="131">
        <v>4396144</v>
      </c>
      <c r="H47" s="132">
        <f>(F47-G47)/G47*100</f>
        <v>41.62836795155027</v>
      </c>
    </row>
    <row r="48" spans="2:13" ht="12.75">
      <c r="B48" s="127" t="s">
        <v>52</v>
      </c>
      <c r="C48" s="130">
        <v>5282509</v>
      </c>
      <c r="D48" s="131">
        <v>5423671</v>
      </c>
      <c r="E48" s="132">
        <f>(C48-D48)/D48*100</f>
        <v>-2.602702118177891</v>
      </c>
      <c r="F48" s="131">
        <v>1449049</v>
      </c>
      <c r="G48" s="131">
        <v>1617293</v>
      </c>
      <c r="H48" s="132">
        <f>(F48-G48)/G48*100</f>
        <v>-10.402815074324813</v>
      </c>
      <c r="J48" s="131"/>
      <c r="K48" s="131"/>
      <c r="L48" s="167"/>
      <c r="M48" s="114"/>
    </row>
    <row r="49" spans="2:8" ht="12.75">
      <c r="B49" s="127" t="s">
        <v>53</v>
      </c>
      <c r="C49" s="155">
        <v>1071917</v>
      </c>
      <c r="D49" s="156">
        <v>861874</v>
      </c>
      <c r="E49" s="132">
        <f>(C49-D49)/D49*100</f>
        <v>24.370499632196818</v>
      </c>
      <c r="F49" s="156">
        <v>417933</v>
      </c>
      <c r="G49" s="156">
        <v>254804</v>
      </c>
      <c r="H49" s="157">
        <f>(F49-G49)/G49*100</f>
        <v>64.02136544167281</v>
      </c>
    </row>
    <row r="50" spans="2:8" ht="12.75">
      <c r="B50" s="127" t="s">
        <v>54</v>
      </c>
      <c r="C50" s="130"/>
      <c r="D50" s="131"/>
      <c r="E50" s="158"/>
      <c r="F50" s="131"/>
      <c r="G50" s="131"/>
      <c r="H50" s="158"/>
    </row>
    <row r="51" spans="2:8" ht="12.75">
      <c r="B51" s="133" t="s">
        <v>55</v>
      </c>
      <c r="C51" s="130">
        <f>C47+C48+C49</f>
        <v>12580613</v>
      </c>
      <c r="D51" s="131">
        <f>D47+D48+D49</f>
        <v>10681689</v>
      </c>
      <c r="E51" s="132">
        <f>(C51-D51)/D51*100</f>
        <v>17.77737584383893</v>
      </c>
      <c r="F51" s="131">
        <f>SUM(F47:F49)</f>
        <v>8093169</v>
      </c>
      <c r="G51" s="131">
        <f>SUM(G47:G49)</f>
        <v>6268241</v>
      </c>
      <c r="H51" s="132">
        <f>(F51-G51)/G51*100</f>
        <v>29.113877401969706</v>
      </c>
    </row>
    <row r="52" spans="2:8" ht="12.75">
      <c r="B52" s="127" t="s">
        <v>56</v>
      </c>
      <c r="C52" s="130">
        <v>1616405</v>
      </c>
      <c r="D52" s="131">
        <v>1306113</v>
      </c>
      <c r="E52" s="132">
        <f>(C52-D52)/D52*100</f>
        <v>23.75690311634598</v>
      </c>
      <c r="F52" s="131">
        <v>0</v>
      </c>
      <c r="G52" s="131">
        <v>0</v>
      </c>
      <c r="H52" s="132">
        <v>0</v>
      </c>
    </row>
    <row r="53" spans="2:8" ht="13.5" thickBot="1">
      <c r="B53" s="139" t="s">
        <v>57</v>
      </c>
      <c r="C53" s="159">
        <f>C51+C52</f>
        <v>14197018</v>
      </c>
      <c r="D53" s="160">
        <f>D51+D52</f>
        <v>11987802</v>
      </c>
      <c r="E53" s="161">
        <f>(C53-D53)/D53*100</f>
        <v>18.428866275902788</v>
      </c>
      <c r="F53" s="160">
        <f>F51+F52</f>
        <v>8093169</v>
      </c>
      <c r="G53" s="160">
        <f>G51+G52</f>
        <v>6268241</v>
      </c>
      <c r="H53" s="161">
        <f>(F53-G53)/G53*100</f>
        <v>29.113877401969706</v>
      </c>
    </row>
    <row r="54" spans="2:8" ht="6" customHeight="1" thickTop="1">
      <c r="B54" s="162"/>
      <c r="C54" s="163"/>
      <c r="D54" s="164"/>
      <c r="E54" s="165"/>
      <c r="F54" s="164"/>
      <c r="G54" s="164"/>
      <c r="H54" s="166"/>
    </row>
    <row r="55" spans="2:8" ht="12.75">
      <c r="B55" s="178"/>
      <c r="C55" s="178"/>
      <c r="D55" s="178"/>
      <c r="E55" s="178"/>
      <c r="F55" s="178"/>
      <c r="G55" s="178"/>
      <c r="H55" s="178"/>
    </row>
  </sheetData>
  <sheetProtection/>
  <mergeCells count="5">
    <mergeCell ref="B2:E2"/>
    <mergeCell ref="C4:E4"/>
    <mergeCell ref="F4:H4"/>
    <mergeCell ref="B6:B7"/>
    <mergeCell ref="B55:H55"/>
  </mergeCells>
  <printOptions/>
  <pageMargins left="0.6" right="0.18" top="1" bottom="1" header="0.5" footer="0.5"/>
  <pageSetup horizontalDpi="600" verticalDpi="600" orientation="portrait" paperSize="9" scale="96" r:id="rId1"/>
  <ignoredErrors>
    <ignoredError sqref="E26:E28 E33:E35 E36:E38 E42:E44 E45:E46 E50 E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Capitaland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lhs</cp:lastModifiedBy>
  <cp:lastPrinted>2009-10-26T01:03:23Z</cp:lastPrinted>
  <dcterms:created xsi:type="dcterms:W3CDTF">2009-10-15T07:42:18Z</dcterms:created>
  <dcterms:modified xsi:type="dcterms:W3CDTF">2009-10-26T09:08:31Z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1559708517</vt:i4>
  </property>
  <property fmtid="{D5CDD505-2E9C-101B-9397-08002B2CF9AE}" pid="4" name="_NewReviewCyc">
    <vt:lpwstr/>
  </property>
  <property fmtid="{D5CDD505-2E9C-101B-9397-08002B2CF9AE}" pid="5" name="_EmailSubje">
    <vt:lpwstr>CapitaLand 3Q2009 Results</vt:lpwstr>
  </property>
  <property fmtid="{D5CDD505-2E9C-101B-9397-08002B2CF9AE}" pid="6" name="_AuthorEma">
    <vt:lpwstr>jonathan.kuah@capitaland.com</vt:lpwstr>
  </property>
  <property fmtid="{D5CDD505-2E9C-101B-9397-08002B2CF9AE}" pid="7" name="_AuthorEmailDisplayNa">
    <vt:lpwstr>KUAH Jonathan/VP-Investor Relations/CL/SG</vt:lpwstr>
  </property>
  <property fmtid="{D5CDD505-2E9C-101B-9397-08002B2CF9AE}" pid="8" name="_PreviousAdHocReviewCycle">
    <vt:i4>-1261873570</vt:i4>
  </property>
</Properties>
</file>